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65" i="1" l="1"/>
  <c r="C94" i="1"/>
  <c r="C61" i="1"/>
  <c r="H39" i="1" l="1"/>
  <c r="H38" i="1"/>
  <c r="H20" i="1"/>
  <c r="H48" i="1"/>
  <c r="H24" i="1"/>
  <c r="H15" i="1"/>
  <c r="H41" i="1"/>
  <c r="H21" i="1" l="1"/>
  <c r="H27" i="1"/>
  <c r="H28" i="1" l="1"/>
  <c r="H16" i="1" l="1"/>
  <c r="H19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<sst xmlns="http://schemas.openxmlformats.org/spreadsheetml/2006/main" count="127" uniqueCount="80">
  <si>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</si>
  <si>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</si>
  <si>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</si>
  <si>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</si>
  <si>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</si>
  <si>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</si>
  <si>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</si>
  <si>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</si>
  <si>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</si>
  <si>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</si>
  <si>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</si>
  <si>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</si>
  <si>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</si>
  <si>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</si>
  <si>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</si>
  <si>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</si>
  <si>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</si>
  <si>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</si>
  <si>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</si>
  <si>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</si>
  <si>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</si>
  <si>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</si>
  <si>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</si>
  <si>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</si>
  <si>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</si>
  <si>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Dana:18.10.2019.</t>
  </si>
  <si>
    <t>Dana 18.10.2019.godine Dom zdravlja Požarevac je izvršio plaćanje prema dobavljačima:</t>
  </si>
  <si>
    <t>Primljena i neutrošena participacija od 18.10.2019.</t>
  </si>
  <si>
    <t>Lavija</t>
  </si>
  <si>
    <t>Sinofarm</t>
  </si>
  <si>
    <t>Eurodijagnostika</t>
  </si>
  <si>
    <t>1597/2019</t>
  </si>
  <si>
    <t>1596/2019</t>
  </si>
  <si>
    <t>1595/2019</t>
  </si>
  <si>
    <t>IF2019-19481</t>
  </si>
  <si>
    <t>IF2019-19483</t>
  </si>
  <si>
    <t>IF2019-19540</t>
  </si>
  <si>
    <t>19062879-0716</t>
  </si>
  <si>
    <t>TE-KO Kostolac</t>
  </si>
  <si>
    <t>DVD</t>
  </si>
  <si>
    <t>Elping s.a.</t>
  </si>
  <si>
    <t>TNT Team</t>
  </si>
  <si>
    <t>Zavod za javno zdravlje</t>
  </si>
  <si>
    <t>ZIPSOFT</t>
  </si>
  <si>
    <t>Print</t>
  </si>
  <si>
    <t>Medicinski fakultet Beograd</t>
  </si>
  <si>
    <t>311/U</t>
  </si>
  <si>
    <t>334/U</t>
  </si>
  <si>
    <t>297/19</t>
  </si>
  <si>
    <t>00117</t>
  </si>
  <si>
    <t>5659/2019</t>
  </si>
  <si>
    <t>19-360-000350</t>
  </si>
  <si>
    <t>3957/19</t>
  </si>
  <si>
    <t>3958/19</t>
  </si>
  <si>
    <t>3956/19</t>
  </si>
  <si>
    <t>294/19</t>
  </si>
  <si>
    <t>292/19</t>
  </si>
  <si>
    <t>293/19</t>
  </si>
  <si>
    <t>3973/19</t>
  </si>
  <si>
    <t>296/19</t>
  </si>
  <si>
    <t>298/19</t>
  </si>
  <si>
    <t>3972/19</t>
  </si>
  <si>
    <t>300/19</t>
  </si>
  <si>
    <t>3980/19</t>
  </si>
  <si>
    <t>3979/19</t>
  </si>
  <si>
    <t>3978/19</t>
  </si>
  <si>
    <t>3992/19</t>
  </si>
  <si>
    <t>8299755004543</t>
  </si>
  <si>
    <t>9899755004476</t>
  </si>
  <si>
    <t>Admiral</t>
  </si>
  <si>
    <t>JP PTT Srbija</t>
  </si>
  <si>
    <t>011/19</t>
  </si>
  <si>
    <t>2619120000030011</t>
  </si>
  <si>
    <t>UKUPNO SANITETSKI</t>
  </si>
  <si>
    <t>Uplata JP EPS Beograd</t>
  </si>
  <si>
    <t>25816862</t>
  </si>
  <si>
    <t>25983916</t>
  </si>
  <si>
    <t>501-30641/2019</t>
  </si>
  <si>
    <t>UKUPNO ENERGENTI</t>
  </si>
  <si>
    <t>UKUPNO MATERIJALNI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</si>
</sst>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1" xfId="1" applyFont="1" applyBorder="1"/>
    <xf numFmtId="165" fontId="7" fillId="0" borderId="1" xfId="1" applyNumberFormat="1" applyFont="1" applyFill="1" applyBorder="1"/>
    <xf numFmtId="49" fontId="7" fillId="0" borderId="1" xfId="1" applyNumberFormat="1" applyFont="1" applyBorder="1"/>
    <xf numFmtId="4" fontId="7" fillId="0" borderId="1" xfId="1" applyNumberFormat="1" applyFont="1" applyBorder="1" applyAlignment="1">
      <alignment horizontal="left"/>
    </xf>
    <xf numFmtId="165" fontId="7" fillId="0" borderId="5" xfId="1" applyNumberFormat="1" applyFont="1" applyFill="1" applyBorder="1"/>
    <xf numFmtId="0" fontId="8" fillId="0" borderId="1" xfId="0" applyFont="1" applyBorder="1"/>
    <xf numFmtId="0" fontId="8" fillId="0" borderId="0" xfId="0" applyFont="1"/>
    <xf numFmtId="0" fontId="9" fillId="0" borderId="1" xfId="0" applyFont="1" applyBorder="1"/>
    <xf numFmtId="165" fontId="9" fillId="0" borderId="1" xfId="0" applyNumberFormat="1" applyFont="1" applyBorder="1"/>
    <xf numFmtId="0" fontId="10" fillId="0" borderId="1" xfId="1" applyFont="1" applyBorder="1"/>
    <xf numFmtId="165" fontId="10" fillId="0" borderId="1" xfId="1" applyNumberFormat="1" applyFont="1" applyFill="1" applyBorder="1"/>
    <xf numFmtId="49" fontId="10" fillId="0" borderId="1" xfId="1" applyNumberFormat="1" applyFont="1" applyBorder="1"/>
    <xf numFmtId="0" fontId="7" fillId="0" borderId="1" xfId="1" applyFont="1" applyFill="1" applyBorder="1"/>
    <xf numFmtId="49" fontId="7" fillId="0" borderId="1" xfId="1" applyNumberFormat="1" applyFont="1" applyFill="1" applyBorder="1"/>
    <xf numFmtId="49" fontId="8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5"/>
  <sheetViews>
    <sheetView tabSelected="1" topLeftCell="A76" zoomScaleNormal="100" workbookViewId="0">
      <selection activeCell="B94" sqref="B94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6.7109375" customWidth="1"/>
    <col min="5" max="5" width="11.8554687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C8" s="46" t="s">
        <v>25</v>
      </c>
      <c r="D8" s="46"/>
      <c r="E8" s="46"/>
      <c r="F8" s="46"/>
      <c r="G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2" t="s">
        <v>22</v>
      </c>
      <c r="C11" s="53"/>
      <c r="D11" s="53"/>
      <c r="E11" s="53"/>
      <c r="F11" s="54"/>
      <c r="G11" s="2" t="s">
        <v>5</v>
      </c>
      <c r="H11" s="2" t="s">
        <v>6</v>
      </c>
      <c r="I11" s="11"/>
      <c r="J11" s="11"/>
      <c r="K11" s="51"/>
      <c r="L11" s="51"/>
      <c r="M11" s="51"/>
      <c r="N11" s="51"/>
      <c r="O11" s="51"/>
    </row>
    <row r="12" spans="2:15" x14ac:dyDescent="0.25">
      <c r="B12" s="41" t="s">
        <v>20</v>
      </c>
      <c r="C12" s="41"/>
      <c r="D12" s="41"/>
      <c r="E12" s="41"/>
      <c r="F12" s="41"/>
      <c r="G12" s="14">
        <v>43756</v>
      </c>
      <c r="H12" s="23">
        <v>9487395.4199999999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43756</v>
      </c>
      <c r="H13" s="3">
        <f>H14+H25-H32-H42</f>
        <v>11627064.390000001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50" t="s">
        <v>23</v>
      </c>
      <c r="C14" s="50"/>
      <c r="D14" s="50"/>
      <c r="E14" s="50"/>
      <c r="F14" s="50"/>
      <c r="G14" s="16">
        <v>43756</v>
      </c>
      <c r="H14" s="4">
        <f>H15+H16+H17+H18+H19+H20+H21+H22+H23+H24</f>
        <v>12229977.460000001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47" t="s">
        <v>10</v>
      </c>
      <c r="C15" s="48"/>
      <c r="D15" s="48"/>
      <c r="E15" s="48"/>
      <c r="F15" s="49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47" t="s">
        <v>11</v>
      </c>
      <c r="C16" s="48"/>
      <c r="D16" s="48"/>
      <c r="E16" s="48"/>
      <c r="F16" s="49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</f>
        <v>3733216.33</v>
      </c>
      <c r="I16" s="11"/>
      <c r="J16" s="11"/>
      <c r="K16" s="8"/>
      <c r="L16" s="8"/>
    </row>
    <row r="17" spans="2:13" x14ac:dyDescent="0.25">
      <c r="B17" s="47" t="s">
        <v>12</v>
      </c>
      <c r="C17" s="48"/>
      <c r="D17" s="48"/>
      <c r="E17" s="48"/>
      <c r="F17" s="49"/>
      <c r="G17" s="12"/>
      <c r="H17" s="10">
        <v>0</v>
      </c>
      <c r="I17" s="11"/>
      <c r="J17" s="11"/>
    </row>
    <row r="18" spans="2:13" x14ac:dyDescent="0.25">
      <c r="B18" s="47" t="s">
        <v>19</v>
      </c>
      <c r="C18" s="48"/>
      <c r="D18" s="48"/>
      <c r="E18" s="48"/>
      <c r="F18" s="49"/>
      <c r="G18" s="12"/>
      <c r="H18" s="10">
        <v>0</v>
      </c>
      <c r="I18" s="11"/>
      <c r="J18" s="11"/>
    </row>
    <row r="19" spans="2:13" x14ac:dyDescent="0.25">
      <c r="B19" s="41" t="s">
        <v>2</v>
      </c>
      <c r="C19" s="41"/>
      <c r="D19" s="41"/>
      <c r="E19" s="41"/>
      <c r="F19" s="41"/>
      <c r="G19" s="12"/>
      <c r="H19" s="10">
        <f>480802.02+1186875+1186875-1014200.1-1280397.15+1186875-44609.88-223130.9-471162.62+1186875+1559.88-300499.2-213136.6+2373750-128640-297341.92-390480.6-357319.8-782466.95+2373750-963742.4+2373750-1525463.63</f>
        <v>4358520.1500000013</v>
      </c>
      <c r="I19" s="11"/>
      <c r="J19" s="11"/>
    </row>
    <row r="20" spans="2:13" x14ac:dyDescent="0.25">
      <c r="B20" s="47" t="s">
        <v>3</v>
      </c>
      <c r="C20" s="48"/>
      <c r="D20" s="48"/>
      <c r="E20" s="48"/>
      <c r="F20" s="49"/>
      <c r="G20" s="12"/>
      <c r="H20" s="10">
        <f>484175.45-346688.6+955500-401234.26+466515.57+362768.64</f>
        <v>1521036.8000000003</v>
      </c>
      <c r="I20" s="11"/>
      <c r="J20" s="11"/>
    </row>
    <row r="21" spans="2:13" x14ac:dyDescent="0.25">
      <c r="B21" s="47" t="s">
        <v>13</v>
      </c>
      <c r="C21" s="48"/>
      <c r="D21" s="48"/>
      <c r="E21" s="48"/>
      <c r="F21" s="49"/>
      <c r="G21" s="12"/>
      <c r="H21" s="10">
        <f>4137567.96-1174-1699958.82-1200-4696-31022.11+17762.15-7045</f>
        <v>2410234.1799999997</v>
      </c>
      <c r="I21" s="11"/>
      <c r="J21" s="11"/>
      <c r="K21" s="11"/>
      <c r="L21" s="8"/>
    </row>
    <row r="22" spans="2:13" x14ac:dyDescent="0.25">
      <c r="B22" s="47" t="s">
        <v>14</v>
      </c>
      <c r="C22" s="48"/>
      <c r="D22" s="48"/>
      <c r="E22" s="48"/>
      <c r="F22" s="49"/>
      <c r="G22" s="12"/>
      <c r="H22" s="10">
        <v>0</v>
      </c>
      <c r="I22" s="11"/>
      <c r="J22" s="11"/>
      <c r="K22" s="8"/>
    </row>
    <row r="23" spans="2:13" x14ac:dyDescent="0.25">
      <c r="B23" s="47" t="s">
        <v>15</v>
      </c>
      <c r="C23" s="48"/>
      <c r="D23" s="48"/>
      <c r="E23" s="48"/>
      <c r="F23" s="49"/>
      <c r="G23" s="12"/>
      <c r="H23" s="10">
        <v>0</v>
      </c>
      <c r="I23" s="11"/>
      <c r="J23" s="11"/>
      <c r="K23" s="8"/>
      <c r="L23" s="8"/>
    </row>
    <row r="24" spans="2:13" x14ac:dyDescent="0.25">
      <c r="B24" s="41" t="s">
        <v>27</v>
      </c>
      <c r="C24" s="41"/>
      <c r="D24" s="41"/>
      <c r="E24" s="41"/>
      <c r="F24" s="41"/>
      <c r="G24" s="13"/>
      <c r="H24" s="10">
        <f>5950+8800+11600+15950+12800+6650+15820+7900+13650+7750+10200+12400+10300+5900+9200+8800+14300+14800+7350+6850</f>
        <v>206970</v>
      </c>
      <c r="I24" s="11"/>
      <c r="J24" s="11"/>
      <c r="K24" s="8"/>
      <c r="L24" s="8"/>
    </row>
    <row r="25" spans="2:13" x14ac:dyDescent="0.25">
      <c r="B25" s="50" t="s">
        <v>24</v>
      </c>
      <c r="C25" s="50"/>
      <c r="D25" s="50"/>
      <c r="E25" s="50"/>
      <c r="F25" s="50"/>
      <c r="G25" s="16">
        <v>43756</v>
      </c>
      <c r="H25" s="4">
        <f>H26+H27+H28+H29+H30+H31</f>
        <v>1071672.8099999998</v>
      </c>
      <c r="I25" s="11"/>
      <c r="J25" s="11"/>
      <c r="K25" s="8"/>
    </row>
    <row r="26" spans="2:13" x14ac:dyDescent="0.25">
      <c r="B26" s="47" t="s">
        <v>10</v>
      </c>
      <c r="C26" s="48"/>
      <c r="D26" s="48"/>
      <c r="E26" s="48"/>
      <c r="F26" s="49"/>
      <c r="G26" s="2"/>
      <c r="H26" s="15">
        <v>0</v>
      </c>
      <c r="I26" s="11"/>
      <c r="J26" s="11"/>
    </row>
    <row r="27" spans="2:13" x14ac:dyDescent="0.25">
      <c r="B27" s="47" t="s">
        <v>11</v>
      </c>
      <c r="C27" s="48"/>
      <c r="D27" s="48"/>
      <c r="E27" s="48"/>
      <c r="F27" s="49"/>
      <c r="G27" s="2"/>
      <c r="H27" s="10">
        <f>113000+113000-113349.78+113000-117830.83+113000-124074.89+113000-117341.72+113000-96653.49+0.5+113000-76088.11+113000-99241.44+113000-70377.56+223250-0.02-75420.83</f>
        <v>349871.82999999996</v>
      </c>
      <c r="I27" s="11"/>
      <c r="J27" s="11"/>
      <c r="K27" s="8"/>
    </row>
    <row r="28" spans="2:13" x14ac:dyDescent="0.25">
      <c r="B28" s="47" t="s">
        <v>13</v>
      </c>
      <c r="C28" s="48"/>
      <c r="D28" s="48"/>
      <c r="E28" s="48"/>
      <c r="F28" s="49"/>
      <c r="G28" s="2"/>
      <c r="H28" s="10">
        <f>1758775.38-1036974.4</f>
        <v>721800.97999999986</v>
      </c>
      <c r="I28" s="11"/>
      <c r="J28" s="11"/>
      <c r="K28" s="8"/>
      <c r="L28" s="8"/>
      <c r="M28" s="8"/>
    </row>
    <row r="29" spans="2:13" x14ac:dyDescent="0.25">
      <c r="B29" s="47" t="s">
        <v>14</v>
      </c>
      <c r="C29" s="48"/>
      <c r="D29" s="48"/>
      <c r="E29" s="48"/>
      <c r="F29" s="49"/>
      <c r="G29" s="2"/>
      <c r="H29" s="10">
        <v>0</v>
      </c>
      <c r="I29" s="11"/>
      <c r="J29" s="11"/>
    </row>
    <row r="30" spans="2:13" x14ac:dyDescent="0.25">
      <c r="B30" s="47" t="s">
        <v>15</v>
      </c>
      <c r="C30" s="48"/>
      <c r="D30" s="48"/>
      <c r="E30" s="48"/>
      <c r="F30" s="49"/>
      <c r="G30" s="2"/>
      <c r="H30" s="10">
        <v>0</v>
      </c>
      <c r="I30" s="11"/>
      <c r="J30" s="11"/>
    </row>
    <row r="31" spans="2:13" x14ac:dyDescent="0.25">
      <c r="B31" s="47" t="s">
        <v>27</v>
      </c>
      <c r="C31" s="48"/>
      <c r="D31" s="48"/>
      <c r="E31" s="48"/>
      <c r="F31" s="49"/>
      <c r="G31" s="2"/>
      <c r="H31" s="10">
        <v>0</v>
      </c>
      <c r="I31" s="11"/>
      <c r="J31" s="11"/>
    </row>
    <row r="32" spans="2:13" x14ac:dyDescent="0.25">
      <c r="B32" s="43" t="s">
        <v>16</v>
      </c>
      <c r="C32" s="43"/>
      <c r="D32" s="43"/>
      <c r="E32" s="43"/>
      <c r="F32" s="43"/>
      <c r="G32" s="17">
        <v>43756</v>
      </c>
      <c r="H32" s="5">
        <f>SUM(H33:H41)</f>
        <v>1674585.88</v>
      </c>
      <c r="I32" s="11"/>
      <c r="J32" s="11"/>
    </row>
    <row r="33" spans="2:12" x14ac:dyDescent="0.25">
      <c r="B33" s="47" t="s">
        <v>10</v>
      </c>
      <c r="C33" s="48"/>
      <c r="D33" s="48"/>
      <c r="E33" s="48"/>
      <c r="F33" s="49"/>
      <c r="G33" s="13"/>
      <c r="H33" s="15">
        <v>0</v>
      </c>
      <c r="I33" s="11"/>
      <c r="J33" s="11"/>
    </row>
    <row r="34" spans="2:12" x14ac:dyDescent="0.25">
      <c r="B34" s="47" t="s">
        <v>11</v>
      </c>
      <c r="C34" s="48"/>
      <c r="D34" s="48"/>
      <c r="E34" s="48"/>
      <c r="F34" s="49"/>
      <c r="G34" s="13"/>
      <c r="H34" s="10">
        <v>0</v>
      </c>
      <c r="I34" s="11"/>
      <c r="J34" s="11"/>
    </row>
    <row r="35" spans="2:12" x14ac:dyDescent="0.25">
      <c r="B35" s="47" t="s">
        <v>12</v>
      </c>
      <c r="C35" s="48"/>
      <c r="D35" s="48"/>
      <c r="E35" s="48"/>
      <c r="F35" s="49"/>
      <c r="G35" s="13"/>
      <c r="H35" s="10">
        <v>0</v>
      </c>
      <c r="I35" s="11"/>
      <c r="J35" s="11"/>
    </row>
    <row r="36" spans="2:12" x14ac:dyDescent="0.25">
      <c r="B36" s="47" t="s">
        <v>19</v>
      </c>
      <c r="C36" s="48"/>
      <c r="D36" s="48"/>
      <c r="E36" s="48"/>
      <c r="F36" s="49"/>
      <c r="G36" s="13"/>
      <c r="H36" s="10">
        <v>0</v>
      </c>
      <c r="I36" s="11"/>
      <c r="J36" s="11"/>
    </row>
    <row r="37" spans="2:12" x14ac:dyDescent="0.25">
      <c r="B37" s="41" t="s">
        <v>2</v>
      </c>
      <c r="C37" s="41"/>
      <c r="D37" s="41"/>
      <c r="E37" s="41"/>
      <c r="F37" s="41"/>
      <c r="G37" s="13"/>
      <c r="H37" s="10">
        <v>324525.5</v>
      </c>
      <c r="I37" s="11"/>
      <c r="J37" s="11"/>
    </row>
    <row r="38" spans="2:12" x14ac:dyDescent="0.25">
      <c r="B38" s="47" t="s">
        <v>3</v>
      </c>
      <c r="C38" s="48"/>
      <c r="D38" s="48"/>
      <c r="E38" s="48"/>
      <c r="F38" s="49"/>
      <c r="G38" s="13"/>
      <c r="H38" s="10">
        <f>466515.57+362768.64+28795.17</f>
        <v>858079.38</v>
      </c>
      <c r="I38" s="11"/>
      <c r="J38" s="11"/>
    </row>
    <row r="39" spans="2:12" x14ac:dyDescent="0.25">
      <c r="B39" s="47" t="s">
        <v>13</v>
      </c>
      <c r="C39" s="48"/>
      <c r="D39" s="48"/>
      <c r="E39" s="48"/>
      <c r="F39" s="49"/>
      <c r="G39" s="13"/>
      <c r="H39" s="10">
        <f>436830+27499+27652</f>
        <v>491981</v>
      </c>
      <c r="I39" s="11"/>
      <c r="J39" s="11"/>
    </row>
    <row r="40" spans="2:12" x14ac:dyDescent="0.25">
      <c r="B40" s="47" t="s">
        <v>14</v>
      </c>
      <c r="C40" s="48"/>
      <c r="D40" s="48"/>
      <c r="E40" s="48"/>
      <c r="F40" s="49"/>
      <c r="G40" s="13"/>
      <c r="H40" s="10">
        <v>0</v>
      </c>
      <c r="I40" s="11"/>
      <c r="J40" s="11"/>
    </row>
    <row r="41" spans="2:12" x14ac:dyDescent="0.25">
      <c r="B41" s="47" t="s">
        <v>15</v>
      </c>
      <c r="C41" s="48"/>
      <c r="D41" s="48"/>
      <c r="E41" s="48"/>
      <c r="F41" s="49"/>
      <c r="G41" s="13"/>
      <c r="H41" s="10">
        <f>273494.73-273494.73</f>
        <v>0</v>
      </c>
      <c r="I41" s="11"/>
      <c r="J41" s="11"/>
    </row>
    <row r="42" spans="2:12" x14ac:dyDescent="0.25">
      <c r="B42" s="43" t="s">
        <v>21</v>
      </c>
      <c r="C42" s="43"/>
      <c r="D42" s="43"/>
      <c r="E42" s="43"/>
      <c r="F42" s="43"/>
      <c r="G42" s="17">
        <v>43756</v>
      </c>
      <c r="H42" s="5">
        <f>SUM(H43:H47)</f>
        <v>0</v>
      </c>
      <c r="I42" s="11"/>
      <c r="J42" s="11"/>
    </row>
    <row r="43" spans="2:12" x14ac:dyDescent="0.25">
      <c r="B43" s="47" t="s">
        <v>10</v>
      </c>
      <c r="C43" s="48"/>
      <c r="D43" s="48"/>
      <c r="E43" s="48"/>
      <c r="F43" s="49"/>
      <c r="G43" s="2"/>
      <c r="H43" s="15">
        <v>0</v>
      </c>
      <c r="I43" s="11"/>
      <c r="J43" s="11"/>
    </row>
    <row r="44" spans="2:12" x14ac:dyDescent="0.25">
      <c r="B44" s="47" t="s">
        <v>11</v>
      </c>
      <c r="C44" s="48"/>
      <c r="D44" s="48"/>
      <c r="E44" s="48"/>
      <c r="F44" s="49"/>
      <c r="G44" s="2"/>
      <c r="H44" s="3">
        <v>0</v>
      </c>
      <c r="I44" s="11"/>
      <c r="J44" s="11"/>
    </row>
    <row r="45" spans="2:12" x14ac:dyDescent="0.25">
      <c r="B45" s="47" t="s">
        <v>13</v>
      </c>
      <c r="C45" s="48"/>
      <c r="D45" s="48"/>
      <c r="E45" s="48"/>
      <c r="F45" s="49"/>
      <c r="G45" s="2"/>
      <c r="H45" s="3">
        <v>0</v>
      </c>
      <c r="I45" s="11"/>
      <c r="J45" s="11"/>
    </row>
    <row r="46" spans="2:12" x14ac:dyDescent="0.25">
      <c r="B46" s="47" t="s">
        <v>14</v>
      </c>
      <c r="C46" s="48"/>
      <c r="D46" s="48"/>
      <c r="E46" s="48"/>
      <c r="F46" s="49"/>
      <c r="G46" s="2"/>
      <c r="H46" s="3">
        <v>0</v>
      </c>
      <c r="I46" s="11"/>
      <c r="J46" s="11"/>
    </row>
    <row r="47" spans="2:12" x14ac:dyDescent="0.25">
      <c r="B47" s="47" t="s">
        <v>15</v>
      </c>
      <c r="C47" s="48"/>
      <c r="D47" s="48"/>
      <c r="E47" s="48"/>
      <c r="F47" s="49"/>
      <c r="G47" s="2"/>
      <c r="H47" s="3">
        <v>0</v>
      </c>
      <c r="I47" s="11"/>
      <c r="J47" s="11"/>
    </row>
    <row r="48" spans="2:12" x14ac:dyDescent="0.25">
      <c r="B48" s="55" t="s">
        <v>18</v>
      </c>
      <c r="C48" s="55"/>
      <c r="D48" s="55"/>
      <c r="E48" s="55"/>
      <c r="F48" s="55"/>
      <c r="G48" s="18">
        <v>43756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</f>
        <v>676247.12999999966</v>
      </c>
      <c r="I48" s="11"/>
      <c r="J48"/>
      <c r="L48" s="8"/>
    </row>
    <row r="49" spans="2:11" x14ac:dyDescent="0.25">
      <c r="B49" s="41" t="s">
        <v>17</v>
      </c>
      <c r="C49" s="41"/>
      <c r="D49" s="41"/>
      <c r="E49" s="41"/>
      <c r="F49" s="41"/>
      <c r="G49" s="2"/>
      <c r="H49" s="3">
        <v>0</v>
      </c>
      <c r="I49" s="11"/>
      <c r="J49" s="11"/>
    </row>
    <row r="50" spans="2:11" x14ac:dyDescent="0.25">
      <c r="B50" s="42" t="s">
        <v>4</v>
      </c>
      <c r="C50" s="42"/>
      <c r="D50" s="42"/>
      <c r="E50" s="42"/>
      <c r="F50" s="42"/>
      <c r="G50" s="2"/>
      <c r="H50" s="7">
        <f>H14+H25-H32-H42+H48-H49</f>
        <v>12303311.52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28</v>
      </c>
      <c r="C54" s="27">
        <v>47676</v>
      </c>
      <c r="D54" s="28" t="s">
        <v>31</v>
      </c>
    </row>
    <row r="55" spans="2:11" x14ac:dyDescent="0.25">
      <c r="B55" s="26" t="s">
        <v>28</v>
      </c>
      <c r="C55" s="27">
        <v>19410</v>
      </c>
      <c r="D55" s="28" t="s">
        <v>32</v>
      </c>
    </row>
    <row r="56" spans="2:11" x14ac:dyDescent="0.25">
      <c r="B56" s="26" t="s">
        <v>28</v>
      </c>
      <c r="C56" s="27">
        <v>105448.8</v>
      </c>
      <c r="D56" s="28" t="s">
        <v>33</v>
      </c>
    </row>
    <row r="57" spans="2:11" x14ac:dyDescent="0.25">
      <c r="B57" s="29" t="s">
        <v>29</v>
      </c>
      <c r="C57" s="27">
        <v>59258</v>
      </c>
      <c r="D57" s="28" t="s">
        <v>34</v>
      </c>
    </row>
    <row r="58" spans="2:11" x14ac:dyDescent="0.25">
      <c r="B58" s="29" t="s">
        <v>29</v>
      </c>
      <c r="C58" s="27">
        <v>45340.800000000003</v>
      </c>
      <c r="D58" s="28" t="s">
        <v>35</v>
      </c>
    </row>
    <row r="59" spans="2:11" x14ac:dyDescent="0.25">
      <c r="B59" s="29" t="s">
        <v>29</v>
      </c>
      <c r="C59" s="27">
        <v>27600</v>
      </c>
      <c r="D59" s="28" t="s">
        <v>36</v>
      </c>
    </row>
    <row r="60" spans="2:11" x14ac:dyDescent="0.25">
      <c r="B60" s="26" t="s">
        <v>30</v>
      </c>
      <c r="C60" s="27">
        <v>19791.900000000001</v>
      </c>
      <c r="D60" s="28" t="s">
        <v>37</v>
      </c>
    </row>
    <row r="61" spans="2:11" x14ac:dyDescent="0.25">
      <c r="B61" s="33" t="s">
        <v>73</v>
      </c>
      <c r="C61" s="34">
        <f>SUM(C54:C60)</f>
        <v>324525.5</v>
      </c>
      <c r="D61" s="33"/>
    </row>
    <row r="62" spans="2:11" x14ac:dyDescent="0.25">
      <c r="B62" s="26" t="s">
        <v>38</v>
      </c>
      <c r="C62" s="27">
        <v>28795.17</v>
      </c>
      <c r="D62" s="28" t="s">
        <v>77</v>
      </c>
    </row>
    <row r="63" spans="2:11" x14ac:dyDescent="0.25">
      <c r="B63" s="27" t="s">
        <v>74</v>
      </c>
      <c r="C63" s="30">
        <v>466515.57</v>
      </c>
      <c r="D63" s="28" t="s">
        <v>75</v>
      </c>
    </row>
    <row r="64" spans="2:11" x14ac:dyDescent="0.25">
      <c r="B64" s="27" t="s">
        <v>74</v>
      </c>
      <c r="C64" s="27">
        <v>362768.64000000001</v>
      </c>
      <c r="D64" s="28" t="s">
        <v>76</v>
      </c>
    </row>
    <row r="65" spans="2:4" x14ac:dyDescent="0.25">
      <c r="B65" s="35" t="s">
        <v>78</v>
      </c>
      <c r="C65" s="36">
        <f>SUM(C62:C64)</f>
        <v>858079.38</v>
      </c>
      <c r="D65" s="37"/>
    </row>
    <row r="66" spans="2:4" x14ac:dyDescent="0.25">
      <c r="B66" s="26" t="s">
        <v>39</v>
      </c>
      <c r="C66" s="27">
        <v>5320</v>
      </c>
      <c r="D66" s="28" t="s">
        <v>46</v>
      </c>
    </row>
    <row r="67" spans="2:4" x14ac:dyDescent="0.25">
      <c r="B67" s="26" t="s">
        <v>39</v>
      </c>
      <c r="C67" s="27">
        <v>350</v>
      </c>
      <c r="D67" s="28" t="s">
        <v>47</v>
      </c>
    </row>
    <row r="68" spans="2:4" x14ac:dyDescent="0.25">
      <c r="B68" s="26" t="s">
        <v>40</v>
      </c>
      <c r="C68" s="27">
        <v>20000</v>
      </c>
      <c r="D68" s="28" t="s">
        <v>48</v>
      </c>
    </row>
    <row r="69" spans="2:4" x14ac:dyDescent="0.25">
      <c r="B69" s="26" t="s">
        <v>28</v>
      </c>
      <c r="C69" s="27">
        <v>16080</v>
      </c>
      <c r="D69" s="28" t="s">
        <v>32</v>
      </c>
    </row>
    <row r="70" spans="2:4" x14ac:dyDescent="0.25">
      <c r="B70" s="26" t="s">
        <v>29</v>
      </c>
      <c r="C70" s="27">
        <v>17280</v>
      </c>
      <c r="D70" s="28" t="s">
        <v>35</v>
      </c>
    </row>
    <row r="71" spans="2:4" x14ac:dyDescent="0.25">
      <c r="B71" s="26" t="s">
        <v>41</v>
      </c>
      <c r="C71" s="27">
        <v>20000</v>
      </c>
      <c r="D71" s="28" t="s">
        <v>49</v>
      </c>
    </row>
    <row r="72" spans="2:4" x14ac:dyDescent="0.25">
      <c r="B72" s="26" t="s">
        <v>42</v>
      </c>
      <c r="C72" s="27">
        <v>4500</v>
      </c>
      <c r="D72" s="28" t="s">
        <v>50</v>
      </c>
    </row>
    <row r="73" spans="2:4" x14ac:dyDescent="0.25">
      <c r="B73" s="26" t="s">
        <v>43</v>
      </c>
      <c r="C73" s="27">
        <v>1200</v>
      </c>
      <c r="D73" s="28" t="s">
        <v>51</v>
      </c>
    </row>
    <row r="74" spans="2:4" x14ac:dyDescent="0.25">
      <c r="B74" s="26" t="s">
        <v>44</v>
      </c>
      <c r="C74" s="27">
        <v>2500</v>
      </c>
      <c r="D74" s="28" t="s">
        <v>52</v>
      </c>
    </row>
    <row r="75" spans="2:4" x14ac:dyDescent="0.25">
      <c r="B75" s="26" t="s">
        <v>44</v>
      </c>
      <c r="C75" s="27">
        <v>3500</v>
      </c>
      <c r="D75" s="28" t="s">
        <v>53</v>
      </c>
    </row>
    <row r="76" spans="2:4" x14ac:dyDescent="0.25">
      <c r="B76" s="26" t="s">
        <v>44</v>
      </c>
      <c r="C76" s="27">
        <v>2000</v>
      </c>
      <c r="D76" s="28" t="s">
        <v>54</v>
      </c>
    </row>
    <row r="77" spans="2:4" x14ac:dyDescent="0.25">
      <c r="B77" s="26" t="s">
        <v>44</v>
      </c>
      <c r="C77" s="27">
        <v>1700</v>
      </c>
      <c r="D77" s="28" t="s">
        <v>55</v>
      </c>
    </row>
    <row r="78" spans="2:4" x14ac:dyDescent="0.25">
      <c r="B78" s="26" t="s">
        <v>44</v>
      </c>
      <c r="C78" s="27">
        <v>3400</v>
      </c>
      <c r="D78" s="28" t="s">
        <v>56</v>
      </c>
    </row>
    <row r="79" spans="2:4" x14ac:dyDescent="0.25">
      <c r="B79" s="26" t="s">
        <v>44</v>
      </c>
      <c r="C79" s="27">
        <v>3500</v>
      </c>
      <c r="D79" s="28" t="s">
        <v>57</v>
      </c>
    </row>
    <row r="80" spans="2:4" x14ac:dyDescent="0.25">
      <c r="B80" s="26" t="s">
        <v>44</v>
      </c>
      <c r="C80" s="27">
        <v>3500</v>
      </c>
      <c r="D80" s="28" t="s">
        <v>58</v>
      </c>
    </row>
    <row r="81" spans="2:4" x14ac:dyDescent="0.25">
      <c r="B81" s="26" t="s">
        <v>44</v>
      </c>
      <c r="C81" s="27">
        <v>3500</v>
      </c>
      <c r="D81" s="28" t="s">
        <v>59</v>
      </c>
    </row>
    <row r="82" spans="2:4" x14ac:dyDescent="0.25">
      <c r="B82" s="26" t="s">
        <v>44</v>
      </c>
      <c r="C82" s="27">
        <v>3400</v>
      </c>
      <c r="D82" s="28" t="s">
        <v>48</v>
      </c>
    </row>
    <row r="83" spans="2:4" x14ac:dyDescent="0.25">
      <c r="B83" s="26" t="s">
        <v>44</v>
      </c>
      <c r="C83" s="27">
        <v>3400</v>
      </c>
      <c r="D83" s="28" t="s">
        <v>60</v>
      </c>
    </row>
    <row r="84" spans="2:4" x14ac:dyDescent="0.25">
      <c r="B84" s="26" t="s">
        <v>44</v>
      </c>
      <c r="C84" s="27">
        <v>2000</v>
      </c>
      <c r="D84" s="28" t="s">
        <v>61</v>
      </c>
    </row>
    <row r="85" spans="2:4" x14ac:dyDescent="0.25">
      <c r="B85" s="26" t="s">
        <v>44</v>
      </c>
      <c r="C85" s="27">
        <v>1700</v>
      </c>
      <c r="D85" s="28" t="s">
        <v>62</v>
      </c>
    </row>
    <row r="86" spans="2:4" x14ac:dyDescent="0.25">
      <c r="B86" s="26" t="s">
        <v>44</v>
      </c>
      <c r="C86" s="27">
        <v>3500</v>
      </c>
      <c r="D86" s="28" t="s">
        <v>63</v>
      </c>
    </row>
    <row r="87" spans="2:4" x14ac:dyDescent="0.25">
      <c r="B87" s="26" t="s">
        <v>44</v>
      </c>
      <c r="C87" s="27">
        <v>5500</v>
      </c>
      <c r="D87" s="28" t="s">
        <v>64</v>
      </c>
    </row>
    <row r="88" spans="2:4" x14ac:dyDescent="0.25">
      <c r="B88" s="26" t="s">
        <v>44</v>
      </c>
      <c r="C88" s="27">
        <v>5500</v>
      </c>
      <c r="D88" s="28" t="s">
        <v>65</v>
      </c>
    </row>
    <row r="89" spans="2:4" x14ac:dyDescent="0.25">
      <c r="B89" s="26" t="s">
        <v>44</v>
      </c>
      <c r="C89" s="27">
        <v>3500</v>
      </c>
      <c r="D89" s="28" t="s">
        <v>66</v>
      </c>
    </row>
    <row r="90" spans="2:4" x14ac:dyDescent="0.25">
      <c r="B90" s="26" t="s">
        <v>45</v>
      </c>
      <c r="C90" s="27">
        <v>150000</v>
      </c>
      <c r="D90" s="28" t="s">
        <v>67</v>
      </c>
    </row>
    <row r="91" spans="2:4" x14ac:dyDescent="0.25">
      <c r="B91" s="26" t="s">
        <v>45</v>
      </c>
      <c r="C91" s="27">
        <v>150000</v>
      </c>
      <c r="D91" s="28" t="s">
        <v>68</v>
      </c>
    </row>
    <row r="92" spans="2:4" x14ac:dyDescent="0.25">
      <c r="B92" s="38" t="s">
        <v>69</v>
      </c>
      <c r="C92" s="27">
        <v>22152</v>
      </c>
      <c r="D92" s="39" t="s">
        <v>71</v>
      </c>
    </row>
    <row r="93" spans="2:4" x14ac:dyDescent="0.25">
      <c r="B93" s="38" t="s">
        <v>70</v>
      </c>
      <c r="C93" s="27">
        <v>5500</v>
      </c>
      <c r="D93" s="40" t="s">
        <v>72</v>
      </c>
    </row>
    <row r="94" spans="2:4" x14ac:dyDescent="0.25">
      <c r="B94" s="33" t="s">
        <v>79</v>
      </c>
      <c r="C94" s="34">
        <f>SUM(C66:C93)</f>
        <v>464482</v>
      </c>
      <c r="D94" s="31"/>
    </row>
    <row r="95" spans="2:4" x14ac:dyDescent="0.25">
      <c r="B95" s="32"/>
      <c r="C95" s="32"/>
      <c r="D95" s="32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2019-10-21T06:54:10Z</dcterms:modified>
</cp:coreProperties>
</file>